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1340" windowHeight="8580"/>
  </bookViews>
  <sheets>
    <sheet name="Example 15-30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79" i="1"/>
  <c r="F78"/>
  <c r="G70"/>
  <c r="F70"/>
  <c r="G66"/>
  <c r="G68" s="1"/>
  <c r="F66"/>
  <c r="E70"/>
  <c r="E66"/>
  <c r="E68" s="1"/>
  <c r="B60"/>
  <c r="B58"/>
  <c r="B54"/>
  <c r="B42"/>
  <c r="B40"/>
  <c r="B44" s="1"/>
  <c r="B46" s="1"/>
  <c r="B48" s="1"/>
  <c r="F68"/>
  <c r="E74" l="1"/>
  <c r="E77" s="1"/>
  <c r="G74"/>
  <c r="B50"/>
  <c r="F74" s="1"/>
  <c r="B62" l="1"/>
  <c r="F72" l="1"/>
  <c r="G72"/>
  <c r="E72"/>
</calcChain>
</file>

<file path=xl/sharedStrings.xml><?xml version="1.0" encoding="utf-8"?>
<sst xmlns="http://schemas.openxmlformats.org/spreadsheetml/2006/main" count="83" uniqueCount="68">
  <si>
    <t>WL=</t>
  </si>
  <si>
    <t>WG=</t>
  </si>
  <si>
    <t>lb/ft3</t>
  </si>
  <si>
    <t>PIPE SIZE</t>
  </si>
  <si>
    <t>G=</t>
  </si>
  <si>
    <t>ft/sec2</t>
  </si>
  <si>
    <t>I.D, in.=</t>
  </si>
  <si>
    <t>I.D, ft=</t>
  </si>
  <si>
    <t>Area, ft2=</t>
  </si>
  <si>
    <t>The spreadsheet calculates the following:</t>
  </si>
  <si>
    <t>1. The amount of condensate flashed for any given condensate header pressure from 15 to 140 psia</t>
  </si>
  <si>
    <t>and initial steam pressures may vary between 40 and 165 psia.</t>
  </si>
  <si>
    <t>2. The return condensate header temperature.</t>
  </si>
  <si>
    <t>3. The pressure drop (psi/100 ft) of the steam condensate mixturea in the return header.</t>
  </si>
  <si>
    <t>4. The velocity of the steam condensate mixture</t>
  </si>
  <si>
    <t>5. Indicates a warning message if velocity is equal to or greater than 5000 ft/min.</t>
  </si>
  <si>
    <t xml:space="preserve">                                                                                                                                                                                                           </t>
  </si>
  <si>
    <t>Nomenclature</t>
  </si>
  <si>
    <t>D=</t>
  </si>
  <si>
    <t>Pipe internal diameter, inch.</t>
  </si>
  <si>
    <t>DELTP=</t>
  </si>
  <si>
    <t>Pressure drop of flashed condensate mixture, psi/100 ft</t>
  </si>
  <si>
    <t>DENG=</t>
  </si>
  <si>
    <t xml:space="preserve">Flashed steam    density, lb/ft3 </t>
  </si>
  <si>
    <t>DENL=</t>
  </si>
  <si>
    <t xml:space="preserve">Flashed condensate liquid density, lb/ft3 </t>
  </si>
  <si>
    <t>DENMIX=</t>
  </si>
  <si>
    <t>Density of mixture (Flashed condensate/steam, lb/ft3 )</t>
  </si>
  <si>
    <t>FF=</t>
  </si>
  <si>
    <t>Friction factor</t>
  </si>
  <si>
    <t>PC=</t>
  </si>
  <si>
    <t>Steam condensate pressure before flashing, psia</t>
  </si>
  <si>
    <t>PH=</t>
  </si>
  <si>
    <t>Flashed condensate header pressure, psia</t>
  </si>
  <si>
    <t>TFL=</t>
  </si>
  <si>
    <t>Temperatur of flashed condensate mixture, oF</t>
  </si>
  <si>
    <t>VEL=</t>
  </si>
  <si>
    <t>Velocity of flashed condensate mixture, ft/min.</t>
  </si>
  <si>
    <t>W=</t>
  </si>
  <si>
    <t>Total flow of mixture in condensate header, lb/h</t>
  </si>
  <si>
    <t>WFRFL=</t>
  </si>
  <si>
    <t>Weight fraction of condensate flashed to vapor</t>
  </si>
  <si>
    <t>Flashed steam flow rate, lb/h</t>
  </si>
  <si>
    <t>Flashed condensate liquid flow rate, lb/h</t>
  </si>
  <si>
    <t>Solution:</t>
  </si>
  <si>
    <t>psia</t>
  </si>
  <si>
    <t>lb/h</t>
  </si>
  <si>
    <t>X=</t>
  </si>
  <si>
    <t>B=</t>
  </si>
  <si>
    <t>A=</t>
  </si>
  <si>
    <t>Calculate the weight fraction of condensate flashed to vapor</t>
  </si>
  <si>
    <t>Calculate the temperature of flashed condensate.</t>
  </si>
  <si>
    <t>Of</t>
  </si>
  <si>
    <t>Calculate the Flashed Steam density, flashed condensate liquid, and density of mixture</t>
  </si>
  <si>
    <t>Friction factor, f=</t>
  </si>
  <si>
    <t>Pressure drop, DELPT=</t>
  </si>
  <si>
    <t>4 inch</t>
  </si>
  <si>
    <t>6inch</t>
  </si>
  <si>
    <t>8 inch</t>
  </si>
  <si>
    <t>psi/100 ft</t>
  </si>
  <si>
    <t xml:space="preserve">Velocity of flashed </t>
  </si>
  <si>
    <t>condensate mixture:</t>
  </si>
  <si>
    <t>ft/min</t>
  </si>
  <si>
    <t>Warning: If V ≥ 5000 ft/min</t>
  </si>
  <si>
    <t xml:space="preserve">condensate may cause </t>
  </si>
  <si>
    <t>pipeline</t>
  </si>
  <si>
    <t xml:space="preserve">deterioration of the process </t>
  </si>
  <si>
    <t>Example 15-30. Line Sizes for Flashing Steam Condensate by A.K. Coker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</si>
</sst>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8"/>
      <name val="Arial"/>
      <family val="2"/>
    </font>
    <font>
      <sz val="14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2"/>
  <sheetViews>
    <sheetView tabSelected="1" topLeftCell="A73" workbookViewId="0">
      <selection activeCell="G12" sqref="G12"/>
    </sheetView>
  </sheetViews>
  <sheetFormatPr defaultRowHeight="12.75"/>
  <cols>
    <col min="2" max="2" width="14.42578125" customWidth="1"/>
    <col min="5" max="5" width="9.28515625" customWidth="1"/>
  </cols>
  <sheetData>
    <row r="1" spans="1:13" ht="20.25">
      <c r="A1" s="2" t="s">
        <v>67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</row>
    <row r="2" spans="1:13" ht="2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4"/>
    </row>
    <row r="3" spans="1:13" ht="20.25">
      <c r="A3" s="2" t="s">
        <v>9</v>
      </c>
      <c r="B3" s="2"/>
      <c r="C3" s="2"/>
      <c r="D3" s="2"/>
      <c r="E3" s="2"/>
      <c r="F3" s="2"/>
      <c r="G3" s="2"/>
      <c r="H3" s="2"/>
      <c r="I3" s="2"/>
      <c r="J3" s="2"/>
      <c r="K3" s="2"/>
      <c r="L3" s="3"/>
      <c r="M3" s="4"/>
    </row>
    <row r="4" spans="1:13" ht="2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3"/>
      <c r="M4" s="4"/>
    </row>
    <row r="5" spans="1:13" ht="20.25">
      <c r="A5" s="2" t="s">
        <v>10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  <c r="M5" s="4"/>
    </row>
    <row r="6" spans="1:13" ht="20.25">
      <c r="A6" s="2" t="s">
        <v>11</v>
      </c>
      <c r="B6" s="2"/>
      <c r="C6" s="2"/>
      <c r="D6" s="2"/>
      <c r="E6" s="2"/>
      <c r="F6" s="2"/>
      <c r="G6" s="2"/>
      <c r="H6" s="2"/>
      <c r="I6" s="2"/>
      <c r="J6" s="2"/>
      <c r="K6" s="2"/>
      <c r="L6" s="3"/>
      <c r="M6" s="4"/>
    </row>
    <row r="7" spans="1:13" ht="20.25">
      <c r="A7" s="2" t="s">
        <v>12</v>
      </c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4"/>
    </row>
    <row r="8" spans="1:13" ht="20.25">
      <c r="A8" s="2" t="s">
        <v>13</v>
      </c>
      <c r="B8" s="2"/>
      <c r="C8" s="2"/>
      <c r="D8" s="2"/>
      <c r="E8" s="2"/>
      <c r="F8" s="2"/>
      <c r="G8" s="2"/>
      <c r="H8" s="2"/>
      <c r="I8" s="2"/>
      <c r="J8" s="2"/>
      <c r="K8" s="2"/>
      <c r="L8" s="3"/>
      <c r="M8" s="4"/>
    </row>
    <row r="9" spans="1:13" ht="20.25">
      <c r="A9" s="2" t="s">
        <v>14</v>
      </c>
      <c r="B9" s="2"/>
      <c r="C9" s="2"/>
      <c r="D9" s="2"/>
      <c r="E9" s="2"/>
      <c r="F9" s="2"/>
      <c r="G9" s="2"/>
      <c r="H9" s="2"/>
      <c r="I9" s="2"/>
      <c r="J9" s="2"/>
      <c r="K9" s="2"/>
      <c r="L9" s="3"/>
      <c r="M9" s="4"/>
    </row>
    <row r="10" spans="1:13" ht="20.25">
      <c r="A10" s="2" t="s">
        <v>15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  <c r="M10" s="4"/>
    </row>
    <row r="11" spans="1:13" ht="20.25">
      <c r="A11" s="2" t="s">
        <v>16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4"/>
    </row>
    <row r="12" spans="1:13" ht="2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3"/>
      <c r="M12" s="4"/>
    </row>
    <row r="13" spans="1:13" ht="20.25">
      <c r="A13" s="2" t="s">
        <v>17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3"/>
      <c r="M13" s="4"/>
    </row>
    <row r="14" spans="1:13" ht="2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3"/>
      <c r="M14" s="4"/>
    </row>
    <row r="15" spans="1:13" ht="20.25">
      <c r="A15" s="2" t="s">
        <v>18</v>
      </c>
      <c r="B15" s="2" t="s">
        <v>19</v>
      </c>
      <c r="C15" s="2"/>
      <c r="D15" s="2"/>
      <c r="E15" s="2"/>
      <c r="F15" s="2"/>
      <c r="G15" s="2"/>
      <c r="H15" s="2"/>
      <c r="I15" s="2"/>
      <c r="J15" s="2"/>
      <c r="K15" s="2"/>
      <c r="L15" s="3"/>
      <c r="M15" s="4"/>
    </row>
    <row r="16" spans="1:13" ht="20.25">
      <c r="A16" s="2" t="s">
        <v>20</v>
      </c>
      <c r="B16" s="2" t="s">
        <v>21</v>
      </c>
      <c r="C16" s="2"/>
      <c r="D16" s="2"/>
      <c r="E16" s="2"/>
      <c r="F16" s="2"/>
      <c r="G16" s="2"/>
      <c r="H16" s="2"/>
      <c r="I16" s="2"/>
      <c r="J16" s="2"/>
      <c r="K16" s="2"/>
      <c r="L16" s="3"/>
      <c r="M16" s="4"/>
    </row>
    <row r="17" spans="1:13" ht="20.25">
      <c r="A17" s="2" t="s">
        <v>22</v>
      </c>
      <c r="B17" s="2" t="s">
        <v>23</v>
      </c>
      <c r="C17" s="2"/>
      <c r="D17" s="2"/>
      <c r="E17" s="2"/>
      <c r="F17" s="2"/>
      <c r="G17" s="2"/>
      <c r="H17" s="2"/>
      <c r="I17" s="2"/>
      <c r="J17" s="2"/>
      <c r="K17" s="2"/>
      <c r="L17" s="3"/>
      <c r="M17" s="4"/>
    </row>
    <row r="18" spans="1:13" ht="20.25">
      <c r="A18" s="2" t="s">
        <v>24</v>
      </c>
      <c r="B18" s="2" t="s">
        <v>25</v>
      </c>
      <c r="C18" s="2"/>
      <c r="D18" s="2"/>
      <c r="E18" s="2"/>
      <c r="F18" s="2"/>
      <c r="G18" s="2"/>
      <c r="H18" s="2"/>
      <c r="I18" s="2"/>
      <c r="J18" s="2"/>
      <c r="K18" s="2"/>
      <c r="L18" s="3"/>
      <c r="M18" s="4"/>
    </row>
    <row r="19" spans="1:13" ht="20.25">
      <c r="A19" s="2" t="s">
        <v>26</v>
      </c>
      <c r="B19" s="2" t="s">
        <v>27</v>
      </c>
      <c r="C19" s="2"/>
      <c r="D19" s="2"/>
      <c r="E19" s="2"/>
      <c r="F19" s="2"/>
      <c r="G19" s="2"/>
      <c r="H19" s="2"/>
      <c r="I19" s="2"/>
      <c r="J19" s="2"/>
      <c r="K19" s="2"/>
      <c r="L19" s="3"/>
      <c r="M19" s="4"/>
    </row>
    <row r="20" spans="1:13" ht="20.25">
      <c r="A20" s="2" t="s">
        <v>28</v>
      </c>
      <c r="B20" s="2" t="s">
        <v>29</v>
      </c>
      <c r="C20" s="2"/>
      <c r="D20" s="2"/>
      <c r="E20" s="2"/>
      <c r="F20" s="2"/>
      <c r="G20" s="2"/>
      <c r="H20" s="2"/>
      <c r="I20" s="2"/>
      <c r="J20" s="2"/>
      <c r="K20" s="2"/>
      <c r="L20" s="3"/>
      <c r="M20" s="4"/>
    </row>
    <row r="21" spans="1:13" ht="20.25">
      <c r="A21" s="2" t="s">
        <v>30</v>
      </c>
      <c r="B21" s="2" t="s">
        <v>31</v>
      </c>
      <c r="C21" s="2"/>
      <c r="D21" s="2"/>
      <c r="E21" s="2"/>
      <c r="F21" s="2"/>
      <c r="G21" s="2"/>
      <c r="H21" s="2"/>
      <c r="I21" s="2"/>
      <c r="J21" s="2"/>
      <c r="K21" s="2"/>
      <c r="L21" s="3"/>
      <c r="M21" s="4"/>
    </row>
    <row r="22" spans="1:13" ht="20.25">
      <c r="A22" s="2" t="s">
        <v>32</v>
      </c>
      <c r="B22" s="2" t="s">
        <v>33</v>
      </c>
      <c r="C22" s="2"/>
      <c r="D22" s="2"/>
      <c r="E22" s="2"/>
      <c r="F22" s="2"/>
      <c r="G22" s="2"/>
      <c r="H22" s="2"/>
      <c r="I22" s="2"/>
      <c r="J22" s="2"/>
      <c r="K22" s="2"/>
      <c r="L22" s="3"/>
      <c r="M22" s="4"/>
    </row>
    <row r="23" spans="1:13" ht="20.25">
      <c r="A23" s="2" t="s">
        <v>34</v>
      </c>
      <c r="B23" s="2" t="s">
        <v>35</v>
      </c>
      <c r="C23" s="2"/>
      <c r="D23" s="2"/>
      <c r="E23" s="2"/>
      <c r="F23" s="2"/>
      <c r="G23" s="2"/>
      <c r="H23" s="2"/>
      <c r="I23" s="2"/>
      <c r="J23" s="2"/>
      <c r="K23" s="2"/>
      <c r="L23" s="3"/>
      <c r="M23" s="4"/>
    </row>
    <row r="24" spans="1:13" ht="20.25">
      <c r="A24" s="2" t="s">
        <v>36</v>
      </c>
      <c r="B24" s="2" t="s">
        <v>37</v>
      </c>
      <c r="C24" s="2"/>
      <c r="D24" s="2"/>
      <c r="E24" s="2"/>
      <c r="F24" s="2"/>
      <c r="G24" s="2"/>
      <c r="H24" s="2"/>
      <c r="I24" s="2"/>
      <c r="J24" s="2"/>
      <c r="K24" s="2"/>
      <c r="L24" s="3"/>
      <c r="M24" s="4"/>
    </row>
    <row r="25" spans="1:13" ht="20.25">
      <c r="A25" s="2" t="s">
        <v>38</v>
      </c>
      <c r="B25" s="2" t="s">
        <v>39</v>
      </c>
      <c r="C25" s="2"/>
      <c r="D25" s="2"/>
      <c r="E25" s="2"/>
      <c r="F25" s="2"/>
      <c r="G25" s="2"/>
      <c r="H25" s="2"/>
      <c r="I25" s="2"/>
      <c r="J25" s="2"/>
      <c r="K25" s="2"/>
      <c r="L25" s="3"/>
      <c r="M25" s="4"/>
    </row>
    <row r="26" spans="1:13" ht="20.25">
      <c r="A26" s="2" t="s">
        <v>40</v>
      </c>
      <c r="B26" s="2" t="s">
        <v>41</v>
      </c>
      <c r="C26" s="2"/>
      <c r="D26" s="2"/>
      <c r="E26" s="2"/>
      <c r="F26" s="2"/>
      <c r="G26" s="2"/>
      <c r="H26" s="2"/>
      <c r="I26" s="2"/>
      <c r="J26" s="2"/>
      <c r="K26" s="2"/>
      <c r="L26" s="3"/>
      <c r="M26" s="4"/>
    </row>
    <row r="27" spans="1:13" ht="20.25">
      <c r="A27" s="2" t="s">
        <v>1</v>
      </c>
      <c r="B27" s="2" t="s">
        <v>42</v>
      </c>
      <c r="C27" s="2"/>
      <c r="D27" s="2"/>
      <c r="E27" s="2"/>
      <c r="F27" s="2"/>
      <c r="G27" s="2"/>
      <c r="H27" s="2"/>
      <c r="I27" s="2"/>
      <c r="J27" s="2"/>
      <c r="K27" s="2"/>
      <c r="L27" s="3"/>
      <c r="M27" s="4"/>
    </row>
    <row r="28" spans="1:13" ht="20.25">
      <c r="A28" s="2" t="s">
        <v>0</v>
      </c>
      <c r="B28" s="2" t="s">
        <v>43</v>
      </c>
      <c r="C28" s="2"/>
      <c r="D28" s="2"/>
      <c r="E28" s="2"/>
      <c r="F28" s="2"/>
      <c r="G28" s="2"/>
      <c r="H28" s="2"/>
      <c r="I28" s="2"/>
      <c r="J28" s="2"/>
      <c r="K28" s="2"/>
      <c r="L28" s="3"/>
      <c r="M28" s="4"/>
    </row>
    <row r="29" spans="1:13" ht="2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4"/>
    </row>
    <row r="30" spans="1:13" ht="20.25">
      <c r="A30" s="2" t="s">
        <v>44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3"/>
      <c r="M30" s="4"/>
    </row>
    <row r="31" spans="1:13" ht="2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4"/>
    </row>
    <row r="32" spans="1:13" ht="20.25">
      <c r="A32" s="2" t="s">
        <v>38</v>
      </c>
      <c r="B32" s="2">
        <v>10000</v>
      </c>
      <c r="C32" s="2" t="s">
        <v>46</v>
      </c>
      <c r="D32" s="2"/>
      <c r="E32" s="2"/>
      <c r="F32" s="2"/>
      <c r="G32" s="2"/>
      <c r="H32" s="2"/>
      <c r="I32" s="2"/>
      <c r="J32" s="2"/>
      <c r="K32" s="2"/>
      <c r="L32" s="3"/>
      <c r="M32" s="4"/>
    </row>
    <row r="33" spans="1:13" ht="20.25">
      <c r="A33" s="2" t="s">
        <v>30</v>
      </c>
      <c r="B33" s="2">
        <v>114.7</v>
      </c>
      <c r="C33" s="2" t="s">
        <v>45</v>
      </c>
      <c r="D33" s="2"/>
      <c r="E33" s="2"/>
      <c r="F33" s="2"/>
      <c r="G33" s="2"/>
      <c r="H33" s="2"/>
      <c r="I33" s="2"/>
      <c r="J33" s="2"/>
      <c r="K33" s="2"/>
      <c r="L33" s="3"/>
      <c r="M33" s="4"/>
    </row>
    <row r="34" spans="1:13" ht="20.25">
      <c r="A34" s="2" t="s">
        <v>32</v>
      </c>
      <c r="B34" s="2">
        <v>14.7</v>
      </c>
      <c r="C34" s="2" t="s">
        <v>45</v>
      </c>
      <c r="D34" s="2"/>
      <c r="E34" s="2"/>
      <c r="F34" s="2"/>
      <c r="G34" s="2"/>
      <c r="H34" s="2"/>
      <c r="I34" s="2"/>
      <c r="J34" s="2"/>
      <c r="K34" s="2"/>
      <c r="L34" s="3"/>
      <c r="M34" s="4"/>
    </row>
    <row r="35" spans="1:13" ht="2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4"/>
    </row>
    <row r="36" spans="1:13" ht="20.25">
      <c r="A36" s="2" t="s">
        <v>4</v>
      </c>
      <c r="B36" s="2">
        <v>32.200000000000003</v>
      </c>
      <c r="C36" s="2" t="s">
        <v>5</v>
      </c>
      <c r="D36" s="2"/>
      <c r="E36" s="2"/>
      <c r="F36" s="2"/>
      <c r="G36" s="2"/>
      <c r="H36" s="2"/>
      <c r="I36" s="2"/>
      <c r="J36" s="2"/>
      <c r="K36" s="2"/>
      <c r="L36" s="3"/>
      <c r="M36" s="4"/>
    </row>
    <row r="37" spans="1:13" ht="2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3"/>
      <c r="M37" s="4"/>
    </row>
    <row r="38" spans="1:13" ht="20.25">
      <c r="A38" s="2" t="s">
        <v>50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3"/>
      <c r="M38" s="4"/>
    </row>
    <row r="39" spans="1:13" ht="2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3"/>
      <c r="M39" s="4"/>
    </row>
    <row r="40" spans="1:13" ht="20.25">
      <c r="A40" s="2" t="s">
        <v>47</v>
      </c>
      <c r="B40" s="2">
        <f>6.122-(16.919/LN(B34))</f>
        <v>-0.17262796498799204</v>
      </c>
      <c r="C40" s="2"/>
      <c r="D40" s="2"/>
      <c r="E40" s="2"/>
      <c r="F40" s="2"/>
      <c r="G40" s="2"/>
      <c r="H40" s="2"/>
      <c r="I40" s="2"/>
      <c r="J40" s="2"/>
      <c r="K40" s="2"/>
      <c r="L40" s="3"/>
      <c r="M40" s="4"/>
    </row>
    <row r="41" spans="1:13" ht="2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3"/>
      <c r="M41" s="4"/>
    </row>
    <row r="42" spans="1:13" ht="20.25">
      <c r="A42" s="2" t="s">
        <v>49</v>
      </c>
      <c r="B42" s="2">
        <f>0.00671*(LN(B34))^2.27</f>
        <v>6.3309810806140246E-2</v>
      </c>
      <c r="C42" s="2"/>
      <c r="D42" s="2"/>
      <c r="E42" s="2"/>
      <c r="F42" s="2"/>
      <c r="G42" s="2"/>
      <c r="H42" s="2"/>
      <c r="I42" s="2"/>
      <c r="J42" s="2"/>
      <c r="K42" s="2"/>
      <c r="L42" s="3"/>
      <c r="M42" s="4"/>
    </row>
    <row r="43" spans="1:13" ht="2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3"/>
      <c r="M43" s="4"/>
    </row>
    <row r="44" spans="1:13" ht="20.25">
      <c r="A44" s="2" t="s">
        <v>48</v>
      </c>
      <c r="B44" s="2">
        <f>EXP(B40)*10^(-4)+0.0088</f>
        <v>8.8841450605705429E-3</v>
      </c>
      <c r="C44" s="2"/>
      <c r="D44" s="2"/>
      <c r="E44" s="2"/>
      <c r="F44" s="2"/>
      <c r="G44" s="2"/>
      <c r="H44" s="2"/>
      <c r="I44" s="2"/>
      <c r="J44" s="2"/>
      <c r="K44" s="2"/>
      <c r="L44" s="3"/>
      <c r="M44" s="4"/>
    </row>
    <row r="45" spans="1:13" ht="2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3"/>
      <c r="M45" s="4"/>
    </row>
    <row r="46" spans="1:13" ht="20.25">
      <c r="A46" s="2" t="s">
        <v>40</v>
      </c>
      <c r="B46" s="2">
        <f>B44*(LN(B33))^2-B42</f>
        <v>0.13649105094127395</v>
      </c>
      <c r="C46" s="2"/>
      <c r="D46" s="2"/>
      <c r="E46" s="2"/>
      <c r="F46" s="2"/>
      <c r="G46" s="2"/>
      <c r="H46" s="2"/>
      <c r="I46" s="2"/>
      <c r="J46" s="2"/>
      <c r="K46" s="2"/>
      <c r="L46" s="3"/>
      <c r="M46" s="4"/>
    </row>
    <row r="47" spans="1:13" ht="2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3"/>
      <c r="M47" s="4"/>
    </row>
    <row r="48" spans="1:13" ht="20.25">
      <c r="A48" s="2" t="s">
        <v>1</v>
      </c>
      <c r="B48" s="2">
        <f>B32*B46</f>
        <v>1364.9105094127394</v>
      </c>
      <c r="C48" s="2" t="s">
        <v>46</v>
      </c>
      <c r="D48" s="2"/>
      <c r="E48" s="2"/>
      <c r="F48" s="2"/>
      <c r="G48" s="2"/>
      <c r="H48" s="2"/>
      <c r="I48" s="2"/>
      <c r="J48" s="2"/>
      <c r="K48" s="2"/>
      <c r="L48" s="3"/>
      <c r="M48" s="4"/>
    </row>
    <row r="49" spans="1:13" ht="2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3"/>
      <c r="M49" s="4"/>
    </row>
    <row r="50" spans="1:13" ht="20.25">
      <c r="A50" s="2" t="s">
        <v>0</v>
      </c>
      <c r="B50" s="2">
        <f>B32-B48</f>
        <v>8635.089490587261</v>
      </c>
      <c r="C50" s="2" t="s">
        <v>46</v>
      </c>
      <c r="D50" s="2"/>
      <c r="E50" s="2"/>
      <c r="F50" s="2"/>
      <c r="G50" s="2"/>
      <c r="H50" s="2"/>
      <c r="I50" s="2"/>
      <c r="J50" s="2"/>
      <c r="K50" s="2"/>
      <c r="L50" s="3"/>
      <c r="M50" s="4"/>
    </row>
    <row r="51" spans="1:13" ht="2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3"/>
      <c r="M51" s="4"/>
    </row>
    <row r="52" spans="1:13" ht="20.25">
      <c r="A52" s="2" t="s">
        <v>51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3"/>
      <c r="M52" s="4"/>
    </row>
    <row r="53" spans="1:13" ht="2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3"/>
      <c r="M53" s="4"/>
    </row>
    <row r="54" spans="1:13" ht="20.25">
      <c r="A54" s="2" t="s">
        <v>34</v>
      </c>
      <c r="B54" s="2">
        <f>115.68*B34^0.226</f>
        <v>212.35964839378428</v>
      </c>
      <c r="C54" s="2" t="s">
        <v>52</v>
      </c>
      <c r="D54" s="2"/>
      <c r="E54" s="2"/>
      <c r="F54" s="2"/>
      <c r="G54" s="2"/>
      <c r="H54" s="2"/>
      <c r="I54" s="2"/>
      <c r="J54" s="2"/>
      <c r="K54" s="2"/>
      <c r="L54" s="3"/>
      <c r="M54" s="4"/>
    </row>
    <row r="55" spans="1:13" ht="2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3"/>
      <c r="M55" s="4"/>
    </row>
    <row r="56" spans="1:13" ht="20.25">
      <c r="A56" s="2" t="s">
        <v>53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3"/>
      <c r="M56" s="4"/>
    </row>
    <row r="57" spans="1:13" ht="2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3"/>
      <c r="M57" s="4"/>
    </row>
    <row r="58" spans="1:13" ht="20.25">
      <c r="A58" s="2" t="s">
        <v>22</v>
      </c>
      <c r="B58" s="2">
        <f>0.0029*B34^0.938</f>
        <v>3.6086242054020987E-2</v>
      </c>
      <c r="C58" s="2" t="s">
        <v>2</v>
      </c>
      <c r="D58" s="2"/>
      <c r="E58" s="2"/>
      <c r="F58" s="2"/>
      <c r="G58" s="2"/>
      <c r="H58" s="2"/>
      <c r="I58" s="2"/>
      <c r="J58" s="2"/>
      <c r="K58" s="2"/>
      <c r="L58" s="3"/>
      <c r="M58" s="4"/>
    </row>
    <row r="59" spans="1:13" ht="2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3"/>
      <c r="M59" s="4"/>
    </row>
    <row r="60" spans="1:13" ht="20.25">
      <c r="A60" s="2" t="s">
        <v>24</v>
      </c>
      <c r="B60" s="2">
        <f>60.827-(0.078*B34)+(0.00048*B34^2)-(0.0000013*B34^3)</f>
        <v>59.779993720099995</v>
      </c>
      <c r="C60" s="2" t="s">
        <v>2</v>
      </c>
      <c r="D60" s="2"/>
      <c r="E60" s="2"/>
      <c r="F60" s="2"/>
      <c r="G60" s="2"/>
      <c r="H60" s="2"/>
      <c r="I60" s="2"/>
      <c r="J60" s="2"/>
      <c r="K60" s="2"/>
      <c r="L60" s="3"/>
      <c r="M60" s="4"/>
    </row>
    <row r="61" spans="1:13" ht="2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3"/>
      <c r="M61" s="4"/>
    </row>
    <row r="62" spans="1:13" ht="20.25">
      <c r="A62" s="2" t="s">
        <v>26</v>
      </c>
      <c r="B62" s="2">
        <f>(B48+B50)/((B48/B58)+(B50/B60))</f>
        <v>0.26337956322154266</v>
      </c>
      <c r="C62" s="2" t="s">
        <v>2</v>
      </c>
      <c r="D62" s="2"/>
      <c r="E62" s="2"/>
      <c r="F62" s="2"/>
      <c r="G62" s="2"/>
      <c r="H62" s="2"/>
      <c r="I62" s="2"/>
      <c r="J62" s="2"/>
      <c r="K62" s="2"/>
      <c r="L62" s="3"/>
      <c r="M62" s="4"/>
    </row>
    <row r="63" spans="1:13" ht="2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3"/>
      <c r="M63" s="4"/>
    </row>
    <row r="64" spans="1:13" ht="20.25">
      <c r="A64" s="2"/>
      <c r="B64" s="5" t="s">
        <v>3</v>
      </c>
      <c r="C64" s="6"/>
      <c r="D64" s="6"/>
      <c r="E64" s="6" t="s">
        <v>56</v>
      </c>
      <c r="F64" s="6" t="s">
        <v>57</v>
      </c>
      <c r="G64" s="6" t="s">
        <v>58</v>
      </c>
      <c r="H64" s="7"/>
      <c r="I64" s="8"/>
      <c r="J64" s="2"/>
      <c r="K64" s="2"/>
      <c r="L64" s="3"/>
      <c r="M64" s="4"/>
    </row>
    <row r="65" spans="1:13" ht="20.25">
      <c r="A65" s="2"/>
      <c r="B65" s="9"/>
      <c r="C65" s="10"/>
      <c r="D65" s="10" t="s">
        <v>6</v>
      </c>
      <c r="E65" s="10">
        <v>4.0259999999999998</v>
      </c>
      <c r="F65" s="10">
        <v>6.0650000000000004</v>
      </c>
      <c r="G65" s="11">
        <v>7.9809999999999999</v>
      </c>
      <c r="H65" s="11"/>
      <c r="I65" s="12"/>
      <c r="J65" s="2"/>
      <c r="K65" s="2"/>
      <c r="L65" s="3"/>
      <c r="M65" s="4"/>
    </row>
    <row r="66" spans="1:13" ht="20.25">
      <c r="A66" s="2"/>
      <c r="B66" s="9"/>
      <c r="C66" s="10"/>
      <c r="D66" s="10" t="s">
        <v>7</v>
      </c>
      <c r="E66" s="10">
        <f>E65/12</f>
        <v>0.33549999999999996</v>
      </c>
      <c r="F66" s="10">
        <f>F65/12</f>
        <v>0.50541666666666674</v>
      </c>
      <c r="G66" s="10">
        <f>G65/12</f>
        <v>0.66508333333333336</v>
      </c>
      <c r="H66" s="11"/>
      <c r="I66" s="12"/>
      <c r="J66" s="2"/>
      <c r="K66" s="2"/>
      <c r="L66" s="3"/>
      <c r="M66" s="4"/>
    </row>
    <row r="67" spans="1:13" ht="20.25">
      <c r="A67" s="2"/>
      <c r="B67" s="9"/>
      <c r="C67" s="10"/>
      <c r="D67" s="10"/>
      <c r="E67" s="10"/>
      <c r="F67" s="10"/>
      <c r="G67" s="10"/>
      <c r="H67" s="11"/>
      <c r="I67" s="12"/>
      <c r="J67" s="2"/>
      <c r="K67" s="2"/>
      <c r="L67" s="3"/>
      <c r="M67" s="4"/>
    </row>
    <row r="68" spans="1:13" ht="20.25">
      <c r="A68" s="2"/>
      <c r="B68" s="9"/>
      <c r="C68" s="10"/>
      <c r="D68" s="10" t="s">
        <v>8</v>
      </c>
      <c r="E68" s="10">
        <f>PI() *E66^2/4</f>
        <v>8.8404613621557604E-2</v>
      </c>
      <c r="F68" s="10">
        <f>PI() *F66^2/4</f>
        <v>0.20062682470137855</v>
      </c>
      <c r="G68" s="10">
        <f>PI() *G66^2/4</f>
        <v>0.34740975655903372</v>
      </c>
      <c r="H68" s="11"/>
      <c r="I68" s="12"/>
      <c r="J68" s="2"/>
      <c r="K68" s="2"/>
      <c r="L68" s="3"/>
      <c r="M68" s="4"/>
    </row>
    <row r="69" spans="1:13" ht="20.25">
      <c r="A69" s="2"/>
      <c r="B69" s="13"/>
      <c r="C69" s="11"/>
      <c r="D69" s="11"/>
      <c r="E69" s="11"/>
      <c r="F69" s="11"/>
      <c r="G69" s="11"/>
      <c r="H69" s="11"/>
      <c r="I69" s="12"/>
      <c r="J69" s="2"/>
      <c r="K69" s="2"/>
      <c r="L69" s="3"/>
      <c r="M69" s="4"/>
    </row>
    <row r="70" spans="1:13" ht="20.25">
      <c r="A70" s="2"/>
      <c r="B70" s="13" t="s">
        <v>54</v>
      </c>
      <c r="C70" s="11"/>
      <c r="D70" s="11"/>
      <c r="E70" s="11">
        <f>0.25/(-LOG10(0.000486/E65))^2</f>
        <v>1.628390255469242E-2</v>
      </c>
      <c r="F70" s="11">
        <f>0.25/(-LOG10(0.000486/F65))^2</f>
        <v>1.4899745859422516E-2</v>
      </c>
      <c r="G70" s="11">
        <f>0.25/(-LOG10(0.000486/G65))^2</f>
        <v>1.406883352351479E-2</v>
      </c>
      <c r="H70" s="11"/>
      <c r="I70" s="12"/>
      <c r="J70" s="2"/>
      <c r="K70" s="2"/>
      <c r="L70" s="3"/>
      <c r="M70" s="4"/>
    </row>
    <row r="71" spans="1:13" ht="20.25">
      <c r="A71" s="2"/>
      <c r="B71" s="13"/>
      <c r="C71" s="11"/>
      <c r="D71" s="11"/>
      <c r="E71" s="11"/>
      <c r="F71" s="11"/>
      <c r="G71" s="11"/>
      <c r="H71" s="11"/>
      <c r="I71" s="12"/>
      <c r="J71" s="2"/>
      <c r="K71" s="2"/>
      <c r="L71" s="3"/>
      <c r="M71" s="4"/>
    </row>
    <row r="72" spans="1:13" ht="20.25">
      <c r="A72" s="2"/>
      <c r="B72" s="13" t="s">
        <v>55</v>
      </c>
      <c r="C72" s="11"/>
      <c r="D72" s="11"/>
      <c r="E72" s="11">
        <f>(0.000336*E70*$B$32^2)/(E65^5*$B$62)</f>
        <v>1.9640242526389549</v>
      </c>
      <c r="F72" s="11">
        <f>(0.000336*F70*$B$32^2)/(F65^5*$B$62)</f>
        <v>0.23162319027855297</v>
      </c>
      <c r="G72" s="11">
        <f>(0.000336*G70*$B$32^2)/(F65^5*$B$62)</f>
        <v>0.2187062876749396</v>
      </c>
      <c r="H72" s="11" t="s">
        <v>59</v>
      </c>
      <c r="I72" s="12"/>
      <c r="J72" s="2"/>
      <c r="K72" s="2"/>
      <c r="L72" s="3"/>
      <c r="M72" s="4"/>
    </row>
    <row r="73" spans="1:13" ht="20.25">
      <c r="A73" s="2"/>
      <c r="B73" s="13"/>
      <c r="C73" s="11"/>
      <c r="D73" s="11"/>
      <c r="E73" s="11"/>
      <c r="F73" s="11"/>
      <c r="G73" s="11"/>
      <c r="H73" s="11"/>
      <c r="I73" s="12"/>
      <c r="J73" s="2"/>
      <c r="K73" s="2"/>
      <c r="L73" s="3"/>
      <c r="M73" s="4"/>
    </row>
    <row r="74" spans="1:13" ht="20.25">
      <c r="A74" s="2"/>
      <c r="B74" s="13" t="s">
        <v>60</v>
      </c>
      <c r="C74" s="11"/>
      <c r="D74" s="11"/>
      <c r="E74" s="11">
        <f>(3.054/E65^2)*(($B$48/$B$58)+($B$50/$B$60))</f>
        <v>7153.8432259455603</v>
      </c>
      <c r="F74" s="11">
        <f>(3.054/F65^2)*(($B$48/$B$58)+($B$50/$B$60))</f>
        <v>3152.2840838469842</v>
      </c>
      <c r="G74" s="11">
        <f>(3.054/G65^2)*(($B$48/$B$58)+($B$50/$B$60))</f>
        <v>1820.4231008447464</v>
      </c>
      <c r="H74" s="11" t="s">
        <v>62</v>
      </c>
      <c r="I74" s="12"/>
      <c r="J74" s="2"/>
      <c r="K74" s="2"/>
      <c r="L74" s="3"/>
      <c r="M74" s="4"/>
    </row>
    <row r="75" spans="1:13" ht="20.25">
      <c r="A75" s="2"/>
      <c r="B75" s="13" t="s">
        <v>61</v>
      </c>
      <c r="C75" s="11"/>
      <c r="D75" s="11"/>
      <c r="E75" s="11"/>
      <c r="F75" s="11"/>
      <c r="G75" s="11"/>
      <c r="H75" s="11"/>
      <c r="I75" s="12"/>
      <c r="J75" s="2"/>
      <c r="K75" s="2"/>
      <c r="L75" s="3"/>
      <c r="M75" s="4"/>
    </row>
    <row r="76" spans="1:13" ht="20.25">
      <c r="A76" s="2"/>
      <c r="B76" s="13"/>
      <c r="C76" s="11"/>
      <c r="D76" s="11"/>
      <c r="E76" s="11"/>
      <c r="F76" s="11"/>
      <c r="G76" s="11"/>
      <c r="H76" s="11"/>
      <c r="I76" s="12"/>
      <c r="J76" s="2"/>
      <c r="K76" s="2"/>
      <c r="L76" s="3"/>
      <c r="M76" s="4"/>
    </row>
    <row r="77" spans="1:13" ht="20.25">
      <c r="A77" s="2"/>
      <c r="B77" s="13" t="s">
        <v>63</v>
      </c>
      <c r="C77" s="11"/>
      <c r="D77" s="11"/>
      <c r="E77" s="11" t="str">
        <f>IF(E74&gt;=5000,"Pipe deterioration is possible","no pipe deterioration")</f>
        <v>Pipe deterioration is possible</v>
      </c>
      <c r="F77" s="11"/>
      <c r="G77" s="11"/>
      <c r="H77" s="11"/>
      <c r="I77" s="12"/>
      <c r="J77" s="2"/>
      <c r="K77" s="2"/>
      <c r="L77" s="3"/>
      <c r="M77" s="4"/>
    </row>
    <row r="78" spans="1:13" ht="20.25">
      <c r="A78" s="2"/>
      <c r="B78" s="13" t="s">
        <v>64</v>
      </c>
      <c r="C78" s="11"/>
      <c r="D78" s="11"/>
      <c r="E78" s="11"/>
      <c r="F78" s="11" t="str">
        <f>IF(F75&gt;=5000,"Pipe deterioration is possible","no pipe deterioration")</f>
        <v>no pipe deterioration</v>
      </c>
      <c r="G78" s="11"/>
      <c r="H78" s="11"/>
      <c r="I78" s="12"/>
      <c r="J78" s="2"/>
      <c r="K78" s="2"/>
      <c r="L78" s="3"/>
      <c r="M78" s="4"/>
    </row>
    <row r="79" spans="1:13" ht="20.25">
      <c r="A79" s="2"/>
      <c r="B79" s="13" t="s">
        <v>66</v>
      </c>
      <c r="C79" s="11"/>
      <c r="D79" s="11"/>
      <c r="E79" s="11"/>
      <c r="F79" s="11"/>
      <c r="G79" s="11" t="str">
        <f>IF(G76&gt;=5000,"Pipe deterioration is possible","no pipe deterioration")</f>
        <v>no pipe deterioration</v>
      </c>
      <c r="H79" s="11"/>
      <c r="I79" s="12"/>
      <c r="J79" s="2"/>
      <c r="K79" s="2"/>
      <c r="L79" s="3"/>
      <c r="M79" s="4"/>
    </row>
    <row r="80" spans="1:13" ht="20.25">
      <c r="A80" s="2"/>
      <c r="B80" s="14" t="s">
        <v>65</v>
      </c>
      <c r="C80" s="15"/>
      <c r="D80" s="15"/>
      <c r="E80" s="15"/>
      <c r="F80" s="15"/>
      <c r="G80" s="15"/>
      <c r="H80" s="15"/>
      <c r="I80" s="16"/>
      <c r="J80" s="2"/>
      <c r="K80" s="2"/>
      <c r="L80" s="3"/>
      <c r="M80" s="4"/>
    </row>
    <row r="81" spans="1:13" ht="2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3"/>
      <c r="M81" s="4"/>
    </row>
    <row r="82" spans="1:13" ht="18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</sheetData>
  <phoneticPr fontId="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 15-30</vt:lpstr>
      <vt:lpstr>Sheet2</vt:lpstr>
      <vt:lpstr>Sheet3</vt:lpstr>
    </vt:vector>
  </TitlesOfParts>
  <Company>A.K.C. TECHNOLOGY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Kayode Coker</dc:creator>
  <cp:lastModifiedBy>dell</cp:lastModifiedBy>
  <cp:lastPrinted>2005-05-25T21:19:30Z</cp:lastPrinted>
  <dcterms:created xsi:type="dcterms:W3CDTF">2005-05-25T20:10:07Z</dcterms:created>
  <dcterms:modified xsi:type="dcterms:W3CDTF">2017-09-29T17:19:19Z</dcterms:modified>
</cp:coreProperties>
</file>